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530"/>
  </bookViews>
  <sheets>
    <sheet name="Data" sheetId="1" r:id="rId1"/>
    <sheet name="Net Sales" sheetId="3" r:id="rId2"/>
    <sheet name="Author-Series" sheetId="4" r:id="rId3"/>
  </sheets>
  <calcPr calcId="144525" concurrentCalc="0"/>
</workbook>
</file>

<file path=xl/calcChain.xml><?xml version="1.0" encoding="utf-8"?>
<calcChain xmlns="http://schemas.openxmlformats.org/spreadsheetml/2006/main">
  <c r="C19" i="4" l="1"/>
  <c r="D19" i="4"/>
  <c r="E19" i="4"/>
  <c r="C20" i="4"/>
  <c r="D20" i="4"/>
  <c r="E20" i="4"/>
  <c r="C4" i="4"/>
  <c r="D4" i="4"/>
  <c r="E4" i="4"/>
  <c r="C5" i="4"/>
  <c r="D5" i="4"/>
  <c r="E5" i="4"/>
  <c r="C6" i="4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D3" i="4"/>
  <c r="E3" i="4"/>
  <c r="C3" i="4"/>
  <c r="K9" i="1"/>
  <c r="E6" i="3"/>
  <c r="E5" i="3"/>
  <c r="E4" i="3"/>
  <c r="E3" i="3"/>
  <c r="B5" i="3"/>
  <c r="B4" i="3"/>
  <c r="I24" i="1"/>
  <c r="B3" i="3"/>
  <c r="G24" i="1"/>
  <c r="K24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4" i="1"/>
  <c r="K3" i="1"/>
  <c r="K2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J24" i="1"/>
  <c r="L24" i="1"/>
  <c r="L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9" i="1"/>
  <c r="C24" i="1"/>
  <c r="C20" i="1"/>
  <c r="C17" i="1"/>
  <c r="C14" i="1"/>
  <c r="C11" i="1"/>
  <c r="C21" i="1"/>
  <c r="C23" i="1"/>
  <c r="C19" i="1"/>
  <c r="C16" i="1"/>
  <c r="C13" i="1"/>
  <c r="C10" i="1"/>
  <c r="C22" i="1"/>
  <c r="C18" i="1"/>
  <c r="C15" i="1"/>
  <c r="C12" i="1"/>
  <c r="C9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9" i="1"/>
</calcChain>
</file>

<file path=xl/sharedStrings.xml><?xml version="1.0" encoding="utf-8"?>
<sst xmlns="http://schemas.openxmlformats.org/spreadsheetml/2006/main" count="116" uniqueCount="61">
  <si>
    <t>Author</t>
  </si>
  <si>
    <t>TB</t>
  </si>
  <si>
    <t>True Beginner</t>
  </si>
  <si>
    <t>CE</t>
  </si>
  <si>
    <t>Certification Series</t>
  </si>
  <si>
    <t>OR</t>
  </si>
  <si>
    <t>Office Reference</t>
  </si>
  <si>
    <t>Martin</t>
  </si>
  <si>
    <t>Software</t>
  </si>
  <si>
    <t>Word 2016</t>
  </si>
  <si>
    <t>Excel 2016</t>
  </si>
  <si>
    <t>Access 2016</t>
  </si>
  <si>
    <t>Outlook 2016</t>
  </si>
  <si>
    <t>PowerPoint 2016</t>
  </si>
  <si>
    <t>Quantity Sold</t>
  </si>
  <si>
    <t>Net Sales</t>
  </si>
  <si>
    <t>Royalty Rate:</t>
  </si>
  <si>
    <t>Series Legend</t>
  </si>
  <si>
    <t>Average</t>
  </si>
  <si>
    <t>Bonus</t>
  </si>
  <si>
    <t>Windows 10</t>
  </si>
  <si>
    <t>Lopez</t>
  </si>
  <si>
    <t>Yeung</t>
  </si>
  <si>
    <t>Wong</t>
  </si>
  <si>
    <t>Krupin</t>
  </si>
  <si>
    <t>Cote</t>
  </si>
  <si>
    <t>Tremblay</t>
  </si>
  <si>
    <t>Torres</t>
  </si>
  <si>
    <t>Ortiz</t>
  </si>
  <si>
    <t>Alfero</t>
  </si>
  <si>
    <t>Bartalotti</t>
  </si>
  <si>
    <t>Coleman</t>
  </si>
  <si>
    <t>Wallace</t>
  </si>
  <si>
    <t>Daniels</t>
  </si>
  <si>
    <t>Kumar</t>
  </si>
  <si>
    <t>Toulou</t>
  </si>
  <si>
    <t>Series Code</t>
  </si>
  <si>
    <t>No. Books Returned</t>
  </si>
  <si>
    <t>Author Royalties</t>
  </si>
  <si>
    <t>Author Earnings</t>
  </si>
  <si>
    <t>Unit Price</t>
  </si>
  <si>
    <t>Input Area</t>
  </si>
  <si>
    <t>Highest</t>
  </si>
  <si>
    <t>Lowest</t>
  </si>
  <si>
    <t>Series Name</t>
  </si>
  <si>
    <t xml:space="preserve">High Return Rate: </t>
  </si>
  <si>
    <t>Low Return Rate:</t>
  </si>
  <si>
    <t>High Bonus Amount:</t>
  </si>
  <si>
    <t>Low Bonus Amount:</t>
  </si>
  <si>
    <t>Series</t>
  </si>
  <si>
    <t>A</t>
  </si>
  <si>
    <t>U</t>
  </si>
  <si>
    <t>T</t>
  </si>
  <si>
    <t>H</t>
  </si>
  <si>
    <t>O</t>
  </si>
  <si>
    <t>R</t>
  </si>
  <si>
    <t>Monkey</t>
  </si>
  <si>
    <t>Donkey</t>
  </si>
  <si>
    <t>Series net sales</t>
  </si>
  <si>
    <t>Software  net sales</t>
  </si>
  <si>
    <t>Percent Returned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</si>
</sst>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1" fillId="0" borderId="0" xfId="2"/>
    <xf numFmtId="0" fontId="2" fillId="0" borderId="0" xfId="3" applyFont="1"/>
    <xf numFmtId="165" fontId="0" fillId="0" borderId="0" xfId="4" applyNumberFormat="1" applyFont="1"/>
    <xf numFmtId="6" fontId="1" fillId="0" borderId="0" xfId="5" applyNumberFormat="1"/>
    <xf numFmtId="0" fontId="1" fillId="0" borderId="4" xfId="6" applyBorder="1"/>
    <xf numFmtId="0" fontId="1" fillId="0" borderId="0" xfId="7" applyBorder="1"/>
    <xf numFmtId="0" fontId="1" fillId="0" borderId="6" xfId="8" applyBorder="1"/>
    <xf numFmtId="0" fontId="1" fillId="0" borderId="7" xfId="9" applyBorder="1"/>
    <xf numFmtId="164" fontId="0" fillId="0" borderId="5" xfId="12" applyNumberFormat="1" applyFont="1" applyBorder="1"/>
    <xf numFmtId="44" fontId="0" fillId="0" borderId="8" xfId="13" applyFont="1" applyBorder="1"/>
    <xf numFmtId="44" fontId="1" fillId="0" borderId="0" xfId="16" applyNumberFormat="1"/>
    <xf numFmtId="0" fontId="2" fillId="0" borderId="0" xfId="11" applyFont="1" applyAlignment="1">
      <alignment horizontal="center" wrapText="1"/>
    </xf>
    <xf numFmtId="164" fontId="0" fillId="0" borderId="0" xfId="1" applyNumberFormat="1" applyFont="1"/>
    <xf numFmtId="44" fontId="1" fillId="0" borderId="0" xfId="2" applyNumberFormat="1"/>
    <xf numFmtId="0" fontId="1" fillId="0" borderId="4" xfId="2" applyBorder="1"/>
    <xf numFmtId="0" fontId="1" fillId="0" borderId="5" xfId="2" applyBorder="1"/>
    <xf numFmtId="0" fontId="1" fillId="0" borderId="6" xfId="2" applyBorder="1"/>
    <xf numFmtId="0" fontId="1" fillId="0" borderId="8" xfId="2" applyBorder="1"/>
    <xf numFmtId="0" fontId="1" fillId="0" borderId="0" xfId="2" applyBorder="1"/>
    <xf numFmtId="0" fontId="1" fillId="0" borderId="7" xfId="2" applyBorder="1"/>
    <xf numFmtId="44" fontId="0" fillId="0" borderId="0" xfId="10" applyNumberFormat="1" applyFont="1" applyFill="1"/>
    <xf numFmtId="42" fontId="0" fillId="0" borderId="0" xfId="0" applyNumberFormat="1"/>
    <xf numFmtId="44" fontId="0" fillId="0" borderId="0" xfId="0" applyNumberFormat="1"/>
    <xf numFmtId="42" fontId="1" fillId="0" borderId="5" xfId="14" applyNumberFormat="1" applyBorder="1"/>
    <xf numFmtId="42" fontId="1" fillId="0" borderId="8" xfId="15" applyNumberFormat="1" applyBorder="1"/>
    <xf numFmtId="0" fontId="1" fillId="0" borderId="0" xfId="9" applyBorder="1"/>
    <xf numFmtId="0" fontId="0" fillId="0" borderId="4" xfId="6" applyFont="1" applyBorder="1"/>
    <xf numFmtId="0" fontId="0" fillId="0" borderId="6" xfId="8" applyFont="1" applyBorder="1"/>
    <xf numFmtId="0" fontId="0" fillId="0" borderId="4" xfId="8" applyFont="1" applyBorder="1"/>
    <xf numFmtId="44" fontId="0" fillId="0" borderId="5" xfId="13" applyFont="1" applyBorder="1"/>
    <xf numFmtId="0" fontId="3" fillId="0" borderId="0" xfId="0" applyFont="1" applyAlignment="1"/>
    <xf numFmtId="0" fontId="5" fillId="0" borderId="0" xfId="17" applyFont="1" applyAlignment="1">
      <alignment horizontal="left" wrapText="1"/>
    </xf>
    <xf numFmtId="0" fontId="2" fillId="0" borderId="0" xfId="2" applyFont="1"/>
    <xf numFmtId="0" fontId="5" fillId="0" borderId="0" xfId="0" applyFont="1"/>
    <xf numFmtId="0" fontId="6" fillId="0" borderId="0" xfId="0" applyFont="1" applyFill="1" applyAlignment="1">
      <alignment horizontal="center" textRotation="255" wrapText="1"/>
    </xf>
    <xf numFmtId="0" fontId="0" fillId="0" borderId="9" xfId="0" applyBorder="1"/>
    <xf numFmtId="0" fontId="1" fillId="0" borderId="0" xfId="2" applyFill="1"/>
    <xf numFmtId="0" fontId="1" fillId="0" borderId="0" xfId="2" applyFill="1" applyBorder="1"/>
    <xf numFmtId="0" fontId="2" fillId="0" borderId="1" xfId="23" applyFont="1" applyBorder="1" applyAlignment="1">
      <alignment horizontal="center"/>
    </xf>
    <xf numFmtId="0" fontId="2" fillId="0" borderId="2" xfId="24" applyFont="1" applyBorder="1" applyAlignment="1">
      <alignment horizontal="center"/>
    </xf>
    <xf numFmtId="0" fontId="2" fillId="0" borderId="3" xfId="25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26">
    <cellStyle name="+7MHlnJOlCRButVzrtHO4gl53LOPYPpjM7XxTEGCIh0=-~cnFU2/VdxF/sZdgv0onYpQ==" xfId="21"/>
    <cellStyle name="17rjdgFlXaMwuI+Pd4+Zi4TAbrxL7pONWpkMLHpSDis=-~MUCpYFk8IfEpmE+0Lel88w==" xfId="10"/>
    <cellStyle name="1doX/jVn4UlB787ICw2R7zyOFQeeSQfeU89YTNem16U=-~ZvslgyFATCs4zlAMhyWwlg==" xfId="7"/>
    <cellStyle name="42pOiq4gNjyeEHRCzItJaI3B+f+NYkZc5fPwUmHqi10=-~o9vfvBZC97UUMjkqG9+qUQ==" xfId="9"/>
    <cellStyle name="5/y9Mcgl0jGvcXZG58zcaCJyKFSjOhrzxu+dUSvU70U=-~e7Gb3nrHEd96cJqD2tCoHw==" xfId="8"/>
    <cellStyle name="5rb4PHLjRiU5566x32DW8LTxsOQzfoeLhS4mEXfcgqc=-~mji55JT6BCYdKKUXCrcaew==" xfId="18"/>
    <cellStyle name="aMoQ0vjvZIwx2rp4A15DHnUU5ayFlckajL3DoNcn7To=-~qA41OpA3wkkyMj/Bk+gRNg==" xfId="15"/>
    <cellStyle name="aqJqALCyxLnySnvVax4cLSp1wmlfJ6YxAw7OB3EO5O0=-~PsKyqIVQdOBpOgqNycOcHA==" xfId="6"/>
    <cellStyle name="aVMrNXTbZKtVHKXrxUGULtV1UqS0b+XG+FB4HAikDMg=-~SWOTaideL5A90IYn+ozizg==" xfId="22"/>
    <cellStyle name="B3/Y2RGWSZbGyu5X2G191VQJMjETR6T2JIuGAC9naJ4=-~PISNVsYcMRweLuqZnSqsBA==" xfId="11"/>
    <cellStyle name="BhSQmfRKYd5QRyOt6BHFpjMFrfM4mxMZ9WRJPx28szY=-~AWPwF+KLGOFGbTIcpgOxVg==" xfId="17"/>
    <cellStyle name="dJ/fofkQ0s27XSidY0J7tHmKMlJRNTCEXNGO3fITPxE=-~uFiGg8czGmBPSOGk7SHQ/Q==" xfId="5"/>
    <cellStyle name="gCdo8S1G9apgvntO8ba9FdPrOPIN+8Nx8vDmwFeCvkQ=-~0Jf9pcMwheCy1lRUn0cBZg==" xfId="2"/>
    <cellStyle name="lBQVNHwa/YXj2cb3p0JAMf8+/oIx1n2BXDZRPlHdYHc=-~XOUfidRvhUMjTBk8HxZvSQ==" xfId="23"/>
    <cellStyle name="N03E8fqmijyXmydYb3W3qsca8Ui4bRqwJuv5qyGwwd0=-~UekBEqudreTD7IPIs4JFWw==" xfId="16"/>
    <cellStyle name="Normal" xfId="0" builtinId="0"/>
    <cellStyle name="P1KqBBC74yUQysZVFPEkPce5Ug+iEaAy5x+h4piSkpg=-~+g/fAp95twHRoR9IYqLKEQ==" xfId="13"/>
    <cellStyle name="Percent" xfId="1" builtinId="5"/>
    <cellStyle name="RZP4+bwsc3+1TNif1Nytkx1ojYJ0dn9aIQnuQnCDDrU=-~umRpmIpncW8aAcWfFqGlwg==" xfId="20"/>
    <cellStyle name="SFiUZnh1xOykTSPNSOXGQICl/znylBcMutB1XSy0ElI=-~33dBqRVOHgpQsowGRe4kWw==" xfId="12"/>
    <cellStyle name="tEIuUnKUwT3osJp7YHxmoGT+sCrck85bCg7EXtKgDAM=-~5+gr8Grevhh/wVqrG1SMBA==" xfId="25"/>
    <cellStyle name="UdCItb7jTcvir5L62zB70HzgBZacT/geNIf0LFxplG4=-~Scdij5CrSUg83DHEyPIiow==" xfId="24"/>
    <cellStyle name="UvDuUDy1i3pgltcD7VOpSp/CS9TxWnNpF0VYaCnYYWo=-~tkGQs6sggyproFyRWuuCjw==" xfId="19"/>
    <cellStyle name="XsMLcQ0LDmQ7pz7O8i9XxOEo7X4etyixHJ4btlAOin4=-~jFpH6GbIGGfGxa/YJRrTyA==" xfId="4"/>
    <cellStyle name="ydwr4KDnZ7PuA6oYcDZR+yPiIPmz0uSgg5c/A2+aCw0=-~HQQJH7jqDb6oXSsEGOIWxA==" xfId="14"/>
    <cellStyle name="zt+fwlbawVe6Y+CqsQudtmR5iFG5SxTrjgEOJvWADT0=-~Zq6H37QmGnXgV16iUyj7Ow==" xfId="3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topLeftCell="A5" workbookViewId="0">
      <selection activeCell="F25" sqref="F25"/>
    </sheetView>
  </sheetViews>
  <sheetFormatPr defaultRowHeight="15" x14ac:dyDescent="0.25"/>
  <cols>
    <col min="2" max="2" width="9.140625" customWidth="1"/>
    <col min="3" max="3" width="18.7109375" customWidth="1"/>
    <col min="4" max="4" width="16" bestFit="1" customWidth="1"/>
    <col min="5" max="5" width="10.5703125" bestFit="1" customWidth="1"/>
    <col min="6" max="6" width="9.5703125" bestFit="1" customWidth="1"/>
    <col min="7" max="7" width="9" customWidth="1"/>
    <col min="8" max="8" width="10.5703125" bestFit="1" customWidth="1"/>
    <col min="9" max="9" width="12.5703125" bestFit="1" customWidth="1"/>
    <col min="10" max="10" width="11.5703125" bestFit="1" customWidth="1"/>
    <col min="11" max="11" width="10.5703125" bestFit="1" customWidth="1"/>
    <col min="12" max="12" width="11.5703125" bestFit="1" customWidth="1"/>
  </cols>
  <sheetData>
    <row r="1" spans="1:15" x14ac:dyDescent="0.25">
      <c r="A1" s="42" t="s">
        <v>17</v>
      </c>
      <c r="B1" s="43"/>
      <c r="C1" s="44"/>
      <c r="F1" s="39" t="s">
        <v>41</v>
      </c>
      <c r="G1" s="40"/>
      <c r="H1" s="41"/>
      <c r="J1" s="39" t="s">
        <v>15</v>
      </c>
      <c r="K1" s="41"/>
      <c r="M1" s="1"/>
      <c r="N1" s="1"/>
      <c r="O1" s="1"/>
    </row>
    <row r="2" spans="1:15" x14ac:dyDescent="0.25">
      <c r="A2" s="15" t="s">
        <v>3</v>
      </c>
      <c r="B2" s="19" t="s">
        <v>4</v>
      </c>
      <c r="C2" s="16"/>
      <c r="F2" s="5" t="s">
        <v>16</v>
      </c>
      <c r="G2" s="6"/>
      <c r="H2" s="9">
        <v>7.2999999999999995E-2</v>
      </c>
      <c r="J2" s="5" t="s">
        <v>18</v>
      </c>
      <c r="K2" s="24">
        <f>AVERAGE(I9:I24)</f>
        <v>215684.699375</v>
      </c>
      <c r="M2" s="1"/>
      <c r="N2" s="1"/>
      <c r="O2" s="1"/>
    </row>
    <row r="3" spans="1:15" x14ac:dyDescent="0.25">
      <c r="A3" s="15" t="s">
        <v>5</v>
      </c>
      <c r="B3" s="19" t="s">
        <v>6</v>
      </c>
      <c r="C3" s="16"/>
      <c r="F3" s="27" t="s">
        <v>46</v>
      </c>
      <c r="G3" s="6"/>
      <c r="H3" s="9">
        <v>0.1</v>
      </c>
      <c r="J3" s="5" t="s">
        <v>42</v>
      </c>
      <c r="K3" s="24">
        <f>MAX(I9:I24)</f>
        <v>644904.45000000007</v>
      </c>
    </row>
    <row r="4" spans="1:15" ht="15.75" thickBot="1" x14ac:dyDescent="0.3">
      <c r="A4" s="17" t="s">
        <v>1</v>
      </c>
      <c r="B4" s="20" t="s">
        <v>2</v>
      </c>
      <c r="C4" s="18"/>
      <c r="F4" s="27" t="s">
        <v>45</v>
      </c>
      <c r="G4" s="6"/>
      <c r="H4" s="9">
        <v>0.15</v>
      </c>
      <c r="J4" s="7" t="s">
        <v>43</v>
      </c>
      <c r="K4" s="25">
        <f>MIN(I9:I24)</f>
        <v>21650</v>
      </c>
    </row>
    <row r="5" spans="1:15" x14ac:dyDescent="0.25">
      <c r="F5" s="29" t="s">
        <v>48</v>
      </c>
      <c r="G5" s="26"/>
      <c r="H5" s="30">
        <v>500</v>
      </c>
    </row>
    <row r="6" spans="1:15" ht="15.75" thickBot="1" x14ac:dyDescent="0.3">
      <c r="A6" s="19"/>
      <c r="B6" s="19"/>
      <c r="C6" s="19"/>
      <c r="F6" s="28" t="s">
        <v>47</v>
      </c>
      <c r="G6" s="8"/>
      <c r="H6" s="10">
        <v>1000</v>
      </c>
    </row>
    <row r="7" spans="1:15" x14ac:dyDescent="0.25">
      <c r="G7" s="4"/>
    </row>
    <row r="8" spans="1:15" ht="45" x14ac:dyDescent="0.25">
      <c r="A8" s="12" t="s">
        <v>0</v>
      </c>
      <c r="B8" s="12" t="s">
        <v>36</v>
      </c>
      <c r="C8" s="12" t="s">
        <v>44</v>
      </c>
      <c r="D8" s="12" t="s">
        <v>8</v>
      </c>
      <c r="E8" s="12" t="s">
        <v>14</v>
      </c>
      <c r="F8" s="12" t="s">
        <v>37</v>
      </c>
      <c r="G8" s="12" t="s">
        <v>60</v>
      </c>
      <c r="H8" s="12" t="s">
        <v>40</v>
      </c>
      <c r="I8" s="12" t="s">
        <v>15</v>
      </c>
      <c r="J8" s="12" t="s">
        <v>38</v>
      </c>
      <c r="K8" s="12" t="s">
        <v>19</v>
      </c>
      <c r="L8" s="12" t="s">
        <v>39</v>
      </c>
    </row>
    <row r="9" spans="1:15" x14ac:dyDescent="0.25">
      <c r="A9" s="1" t="s">
        <v>21</v>
      </c>
      <c r="B9" s="1" t="s">
        <v>5</v>
      </c>
      <c r="C9" s="1" t="str">
        <f>TEXT($B$3,$A$3)</f>
        <v>Office Reference</v>
      </c>
      <c r="D9" s="1" t="s">
        <v>9</v>
      </c>
      <c r="E9" s="3">
        <v>8584</v>
      </c>
      <c r="F9" s="3">
        <v>500</v>
      </c>
      <c r="G9" s="13">
        <f>F9/E9</f>
        <v>5.8247903075489285E-2</v>
      </c>
      <c r="H9" s="21">
        <v>49.95</v>
      </c>
      <c r="I9" s="22">
        <f>(E9-F9)*H9</f>
        <v>403795.80000000005</v>
      </c>
      <c r="J9" s="23">
        <f>$H$2*I9</f>
        <v>29477.093400000002</v>
      </c>
      <c r="K9" s="14">
        <f>IF(G9&lt;$H$3,$H$6,$H$5)</f>
        <v>1000</v>
      </c>
      <c r="L9" s="23">
        <f>J9+K9</f>
        <v>30477.093400000002</v>
      </c>
    </row>
    <row r="10" spans="1:15" x14ac:dyDescent="0.25">
      <c r="A10" s="1" t="s">
        <v>24</v>
      </c>
      <c r="B10" s="1" t="s">
        <v>1</v>
      </c>
      <c r="C10" s="1" t="str">
        <f>TEXT($B$4,$A$3)</f>
        <v>True Beginner</v>
      </c>
      <c r="D10" s="1" t="s">
        <v>9</v>
      </c>
      <c r="E10" s="3">
        <v>1847</v>
      </c>
      <c r="F10" s="3">
        <v>271</v>
      </c>
      <c r="G10" s="13">
        <f t="shared" ref="G10:G24" si="0">F10/E10</f>
        <v>0.14672441797509475</v>
      </c>
      <c r="H10" s="21">
        <v>25</v>
      </c>
      <c r="I10" s="22">
        <f t="shared" ref="I10:I24" si="1">(E10-F10)*H10</f>
        <v>39400</v>
      </c>
      <c r="J10" s="23">
        <f t="shared" ref="J10:J24" si="2">$H$2*I10</f>
        <v>2876.2</v>
      </c>
      <c r="K10" s="14">
        <f t="shared" ref="K10:K23" si="3">IF(G10&lt;$H$3,$H$6,$H$5)</f>
        <v>500</v>
      </c>
      <c r="L10" s="23">
        <f t="shared" ref="L10:L24" si="4">J10+K10</f>
        <v>3376.2</v>
      </c>
    </row>
    <row r="11" spans="1:15" x14ac:dyDescent="0.25">
      <c r="A11" s="1" t="s">
        <v>25</v>
      </c>
      <c r="B11" s="1" t="s">
        <v>3</v>
      </c>
      <c r="C11" s="1" t="str">
        <f>TEXT($B$2,$A$3)</f>
        <v>Certification Series</v>
      </c>
      <c r="D11" s="1" t="s">
        <v>9</v>
      </c>
      <c r="E11" s="3">
        <v>2684</v>
      </c>
      <c r="F11" s="3">
        <v>400</v>
      </c>
      <c r="G11" s="13">
        <f t="shared" si="0"/>
        <v>0.14903129657228018</v>
      </c>
      <c r="H11" s="21">
        <v>39.950000000000003</v>
      </c>
      <c r="I11" s="22">
        <f t="shared" si="1"/>
        <v>91245.8</v>
      </c>
      <c r="J11" s="23">
        <f t="shared" si="2"/>
        <v>6660.9434000000001</v>
      </c>
      <c r="K11" s="14">
        <f t="shared" si="3"/>
        <v>500</v>
      </c>
      <c r="L11" s="23">
        <f t="shared" si="4"/>
        <v>7160.9434000000001</v>
      </c>
    </row>
    <row r="12" spans="1:15" x14ac:dyDescent="0.25">
      <c r="A12" s="1" t="s">
        <v>22</v>
      </c>
      <c r="B12" s="1" t="s">
        <v>5</v>
      </c>
      <c r="C12" s="1" t="str">
        <f>TEXT($B$3,$A$3)</f>
        <v>Office Reference</v>
      </c>
      <c r="D12" s="1" t="s">
        <v>10</v>
      </c>
      <c r="E12" s="3">
        <v>11841</v>
      </c>
      <c r="F12" s="3">
        <v>1042</v>
      </c>
      <c r="G12" s="13">
        <f t="shared" si="0"/>
        <v>8.7999324381386704E-2</v>
      </c>
      <c r="H12" s="21">
        <v>49.95</v>
      </c>
      <c r="I12" s="22">
        <f t="shared" si="1"/>
        <v>539410.05000000005</v>
      </c>
      <c r="J12" s="23">
        <f t="shared" si="2"/>
        <v>39376.933649999999</v>
      </c>
      <c r="K12" s="14">
        <f t="shared" si="3"/>
        <v>1000</v>
      </c>
      <c r="L12" s="23">
        <f t="shared" si="4"/>
        <v>40376.933649999999</v>
      </c>
    </row>
    <row r="13" spans="1:15" x14ac:dyDescent="0.25">
      <c r="A13" s="1" t="s">
        <v>26</v>
      </c>
      <c r="B13" s="1" t="s">
        <v>1</v>
      </c>
      <c r="C13" s="1" t="str">
        <f>TEXT($B$4,$A$3)</f>
        <v>True Beginner</v>
      </c>
      <c r="D13" s="1" t="s">
        <v>10</v>
      </c>
      <c r="E13" s="3">
        <v>9475</v>
      </c>
      <c r="F13" s="3">
        <v>957</v>
      </c>
      <c r="G13" s="13">
        <f t="shared" si="0"/>
        <v>0.10100263852242744</v>
      </c>
      <c r="H13" s="21">
        <v>30</v>
      </c>
      <c r="I13" s="22">
        <f t="shared" si="1"/>
        <v>255540</v>
      </c>
      <c r="J13" s="23">
        <f t="shared" si="2"/>
        <v>18654.419999999998</v>
      </c>
      <c r="K13" s="14">
        <f t="shared" si="3"/>
        <v>500</v>
      </c>
      <c r="L13" s="23">
        <f t="shared" si="4"/>
        <v>19154.419999999998</v>
      </c>
    </row>
    <row r="14" spans="1:15" x14ac:dyDescent="0.25">
      <c r="A14" s="1" t="s">
        <v>27</v>
      </c>
      <c r="B14" s="1" t="s">
        <v>3</v>
      </c>
      <c r="C14" s="1" t="str">
        <f>TEXT($B$2,$A$3)</f>
        <v>Certification Series</v>
      </c>
      <c r="D14" s="1" t="s">
        <v>10</v>
      </c>
      <c r="E14" s="3">
        <v>8443</v>
      </c>
      <c r="F14" s="3">
        <v>327</v>
      </c>
      <c r="G14" s="13">
        <f t="shared" si="0"/>
        <v>3.873030913182518E-2</v>
      </c>
      <c r="H14" s="21">
        <v>39.950000000000003</v>
      </c>
      <c r="I14" s="22">
        <f t="shared" si="1"/>
        <v>324234.2</v>
      </c>
      <c r="J14" s="23">
        <f t="shared" si="2"/>
        <v>23669.096600000001</v>
      </c>
      <c r="K14" s="14">
        <f t="shared" si="3"/>
        <v>1000</v>
      </c>
      <c r="L14" s="23">
        <f t="shared" si="4"/>
        <v>24669.096600000001</v>
      </c>
    </row>
    <row r="15" spans="1:15" x14ac:dyDescent="0.25">
      <c r="A15" s="1" t="s">
        <v>7</v>
      </c>
      <c r="B15" s="1" t="s">
        <v>5</v>
      </c>
      <c r="C15" s="1" t="str">
        <f>TEXT($B$3,$A$3)</f>
        <v>Office Reference</v>
      </c>
      <c r="D15" s="1" t="s">
        <v>11</v>
      </c>
      <c r="E15" s="3">
        <v>8064</v>
      </c>
      <c r="F15" s="3">
        <v>834</v>
      </c>
      <c r="G15" s="13">
        <f t="shared" si="0"/>
        <v>0.10342261904761904</v>
      </c>
      <c r="H15" s="21">
        <v>49.95</v>
      </c>
      <c r="I15" s="22">
        <f t="shared" si="1"/>
        <v>361138.5</v>
      </c>
      <c r="J15" s="23">
        <f t="shared" si="2"/>
        <v>26363.110499999999</v>
      </c>
      <c r="K15" s="14">
        <f t="shared" si="3"/>
        <v>500</v>
      </c>
      <c r="L15" s="23">
        <f t="shared" si="4"/>
        <v>26863.110499999999</v>
      </c>
    </row>
    <row r="16" spans="1:15" x14ac:dyDescent="0.25">
      <c r="A16" s="1" t="s">
        <v>29</v>
      </c>
      <c r="B16" s="1" t="s">
        <v>1</v>
      </c>
      <c r="C16" s="1" t="str">
        <f>TEXT($B$4,$A$3)</f>
        <v>True Beginner</v>
      </c>
      <c r="D16" s="1" t="s">
        <v>11</v>
      </c>
      <c r="E16" s="3">
        <v>3397</v>
      </c>
      <c r="F16" s="3">
        <v>331</v>
      </c>
      <c r="G16" s="13">
        <f t="shared" si="0"/>
        <v>9.7438916691198113E-2</v>
      </c>
      <c r="H16" s="21">
        <v>30</v>
      </c>
      <c r="I16" s="22">
        <f t="shared" si="1"/>
        <v>91980</v>
      </c>
      <c r="J16" s="23">
        <f t="shared" si="2"/>
        <v>6714.54</v>
      </c>
      <c r="K16" s="14">
        <f t="shared" si="3"/>
        <v>1000</v>
      </c>
      <c r="L16" s="23">
        <f t="shared" si="4"/>
        <v>7714.54</v>
      </c>
    </row>
    <row r="17" spans="1:12" x14ac:dyDescent="0.25">
      <c r="A17" s="1" t="s">
        <v>33</v>
      </c>
      <c r="B17" s="1" t="s">
        <v>3</v>
      </c>
      <c r="C17" s="1" t="str">
        <f>TEXT($B$2,$A$3)</f>
        <v>Certification Series</v>
      </c>
      <c r="D17" s="1" t="s">
        <v>11</v>
      </c>
      <c r="E17" s="3">
        <v>3978</v>
      </c>
      <c r="F17" s="3">
        <v>415</v>
      </c>
      <c r="G17" s="13">
        <f t="shared" si="0"/>
        <v>0.10432378079436903</v>
      </c>
      <c r="H17" s="21">
        <v>34.49</v>
      </c>
      <c r="I17" s="22">
        <f t="shared" si="1"/>
        <v>122887.87000000001</v>
      </c>
      <c r="J17" s="23">
        <f t="shared" si="2"/>
        <v>8970.8145100000002</v>
      </c>
      <c r="K17" s="14">
        <f t="shared" si="3"/>
        <v>500</v>
      </c>
      <c r="L17" s="23">
        <f t="shared" si="4"/>
        <v>9470.8145100000002</v>
      </c>
    </row>
    <row r="18" spans="1:12" x14ac:dyDescent="0.25">
      <c r="A18" s="1" t="s">
        <v>28</v>
      </c>
      <c r="B18" s="1" t="s">
        <v>5</v>
      </c>
      <c r="C18" s="1" t="str">
        <f>TEXT($B$3,$A$3)</f>
        <v>Office Reference</v>
      </c>
      <c r="D18" s="1" t="s">
        <v>13</v>
      </c>
      <c r="E18" s="3">
        <v>1279</v>
      </c>
      <c r="F18" s="3">
        <v>120</v>
      </c>
      <c r="G18" s="13">
        <f t="shared" si="0"/>
        <v>9.382329945269742E-2</v>
      </c>
      <c r="H18" s="21">
        <v>49.95</v>
      </c>
      <c r="I18" s="22">
        <f t="shared" si="1"/>
        <v>57892.05</v>
      </c>
      <c r="J18" s="23">
        <f t="shared" si="2"/>
        <v>4226.1196499999996</v>
      </c>
      <c r="K18" s="14">
        <f t="shared" si="3"/>
        <v>1000</v>
      </c>
      <c r="L18" s="23">
        <f t="shared" si="4"/>
        <v>5226.1196499999996</v>
      </c>
    </row>
    <row r="19" spans="1:12" x14ac:dyDescent="0.25">
      <c r="A19" s="1" t="s">
        <v>23</v>
      </c>
      <c r="B19" s="1" t="s">
        <v>1</v>
      </c>
      <c r="C19" s="1" t="str">
        <f>TEXT($B$4,$A$3)</f>
        <v>True Beginner</v>
      </c>
      <c r="D19" s="1" t="s">
        <v>13</v>
      </c>
      <c r="E19" s="3">
        <v>1050</v>
      </c>
      <c r="F19" s="3">
        <v>184</v>
      </c>
      <c r="G19" s="13">
        <f t="shared" si="0"/>
        <v>0.17523809523809525</v>
      </c>
      <c r="H19" s="21">
        <v>25</v>
      </c>
      <c r="I19" s="22">
        <f t="shared" si="1"/>
        <v>21650</v>
      </c>
      <c r="J19" s="23">
        <f t="shared" si="2"/>
        <v>1580.4499999999998</v>
      </c>
      <c r="K19" s="14">
        <f t="shared" si="3"/>
        <v>500</v>
      </c>
      <c r="L19" s="23">
        <f t="shared" si="4"/>
        <v>2080.4499999999998</v>
      </c>
    </row>
    <row r="20" spans="1:12" x14ac:dyDescent="0.25">
      <c r="A20" s="1" t="s">
        <v>34</v>
      </c>
      <c r="B20" s="1" t="s">
        <v>3</v>
      </c>
      <c r="C20" s="1" t="str">
        <f>TEXT($B$2,$A$3)</f>
        <v>Certification Series</v>
      </c>
      <c r="D20" s="1" t="s">
        <v>13</v>
      </c>
      <c r="E20" s="3">
        <v>2507</v>
      </c>
      <c r="F20" s="3">
        <v>187</v>
      </c>
      <c r="G20" s="13">
        <f t="shared" si="0"/>
        <v>7.4591144794575195E-2</v>
      </c>
      <c r="H20" s="21">
        <v>34.49</v>
      </c>
      <c r="I20" s="22">
        <f t="shared" si="1"/>
        <v>80016.800000000003</v>
      </c>
      <c r="J20" s="23">
        <f t="shared" si="2"/>
        <v>5841.2263999999996</v>
      </c>
      <c r="K20" s="14">
        <f t="shared" si="3"/>
        <v>1000</v>
      </c>
      <c r="L20" s="23">
        <f t="shared" si="4"/>
        <v>6841.2263999999996</v>
      </c>
    </row>
    <row r="21" spans="1:12" x14ac:dyDescent="0.25">
      <c r="A21" s="1" t="s">
        <v>30</v>
      </c>
      <c r="B21" s="1" t="s">
        <v>1</v>
      </c>
      <c r="C21" s="1" t="str">
        <f>TEXT($B$4,$A$3)</f>
        <v>True Beginner</v>
      </c>
      <c r="D21" s="1" t="s">
        <v>12</v>
      </c>
      <c r="E21" s="3">
        <v>1884</v>
      </c>
      <c r="F21" s="3">
        <v>175</v>
      </c>
      <c r="G21" s="13">
        <f t="shared" si="0"/>
        <v>9.2887473460721862E-2</v>
      </c>
      <c r="H21" s="21">
        <v>25</v>
      </c>
      <c r="I21" s="22">
        <f t="shared" si="1"/>
        <v>42725</v>
      </c>
      <c r="J21" s="23">
        <f t="shared" si="2"/>
        <v>3118.9249999999997</v>
      </c>
      <c r="K21" s="14">
        <f t="shared" si="3"/>
        <v>1000</v>
      </c>
      <c r="L21" s="23">
        <f t="shared" si="4"/>
        <v>4118.9249999999993</v>
      </c>
    </row>
    <row r="22" spans="1:12" x14ac:dyDescent="0.25">
      <c r="A22" s="1" t="s">
        <v>32</v>
      </c>
      <c r="B22" s="1" t="s">
        <v>5</v>
      </c>
      <c r="C22" s="1" t="str">
        <f>TEXT($B$3,$A$3)</f>
        <v>Office Reference</v>
      </c>
      <c r="D22" s="1" t="s">
        <v>20</v>
      </c>
      <c r="E22" s="3">
        <v>14750</v>
      </c>
      <c r="F22" s="3">
        <v>1839</v>
      </c>
      <c r="G22" s="13">
        <f t="shared" si="0"/>
        <v>0.12467796610169492</v>
      </c>
      <c r="H22" s="21">
        <v>49.95</v>
      </c>
      <c r="I22" s="22">
        <f t="shared" si="1"/>
        <v>644904.45000000007</v>
      </c>
      <c r="J22" s="23">
        <f t="shared" si="2"/>
        <v>47078.024850000002</v>
      </c>
      <c r="K22" s="14">
        <f t="shared" si="3"/>
        <v>500</v>
      </c>
      <c r="L22" s="23">
        <f t="shared" si="4"/>
        <v>47578.024850000002</v>
      </c>
    </row>
    <row r="23" spans="1:12" x14ac:dyDescent="0.25">
      <c r="A23" s="1" t="s">
        <v>35</v>
      </c>
      <c r="B23" s="1" t="s">
        <v>1</v>
      </c>
      <c r="C23" s="1" t="str">
        <f>TEXT($B$4,$A$3)</f>
        <v>True Beginner</v>
      </c>
      <c r="D23" s="1" t="s">
        <v>20</v>
      </c>
      <c r="E23" s="3">
        <v>8342</v>
      </c>
      <c r="F23" s="3">
        <v>803</v>
      </c>
      <c r="G23" s="13">
        <f t="shared" si="0"/>
        <v>9.625988971469672E-2</v>
      </c>
      <c r="H23" s="21">
        <v>25</v>
      </c>
      <c r="I23" s="22">
        <f t="shared" si="1"/>
        <v>188475</v>
      </c>
      <c r="J23" s="23">
        <f t="shared" si="2"/>
        <v>13758.674999999999</v>
      </c>
      <c r="K23" s="14">
        <f t="shared" si="3"/>
        <v>1000</v>
      </c>
      <c r="L23" s="23">
        <f t="shared" si="4"/>
        <v>14758.674999999999</v>
      </c>
    </row>
    <row r="24" spans="1:12" x14ac:dyDescent="0.25">
      <c r="A24" s="1" t="s">
        <v>31</v>
      </c>
      <c r="B24" s="1" t="s">
        <v>3</v>
      </c>
      <c r="C24" s="1" t="str">
        <f>TEXT($B$2,$A$3)</f>
        <v>Certification Series</v>
      </c>
      <c r="D24" s="1" t="s">
        <v>20</v>
      </c>
      <c r="E24" s="3">
        <v>6124</v>
      </c>
      <c r="F24" s="3">
        <v>741</v>
      </c>
      <c r="G24" s="13">
        <f t="shared" si="0"/>
        <v>0.12099934683213585</v>
      </c>
      <c r="H24" s="21">
        <v>34.49</v>
      </c>
      <c r="I24" s="22">
        <f t="shared" si="1"/>
        <v>185659.67</v>
      </c>
      <c r="J24" s="23">
        <f t="shared" si="2"/>
        <v>13553.155909999999</v>
      </c>
      <c r="K24" s="14">
        <f>IF(G24&lt;$H$3,$H$6,$H$5)</f>
        <v>500</v>
      </c>
      <c r="L24" s="23">
        <f t="shared" si="4"/>
        <v>14053.155909999999</v>
      </c>
    </row>
  </sheetData>
  <sortState ref="A1:B3">
    <sortCondition ref="A25:A27"/>
  </sortState>
  <mergeCells count="3">
    <mergeCell ref="F1:H1"/>
    <mergeCell ref="J1:K1"/>
    <mergeCell ref="A1:C1"/>
  </mergeCells>
  <pageMargins left="0.1" right="0.1" top="0.75" bottom="0.75" header="0.3" footer="0.3"/>
  <pageSetup scale="9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" sqref="D1:E1"/>
    </sheetView>
  </sheetViews>
  <sheetFormatPr defaultRowHeight="15" x14ac:dyDescent="0.25"/>
  <cols>
    <col min="1" max="2" width="18.140625" bestFit="1" customWidth="1"/>
    <col min="3" max="3" width="16.140625" bestFit="1" customWidth="1"/>
    <col min="4" max="4" width="16" bestFit="1" customWidth="1"/>
    <col min="5" max="5" width="14.28515625" bestFit="1" customWidth="1"/>
  </cols>
  <sheetData>
    <row r="1" spans="1:5" ht="18.75" x14ac:dyDescent="0.3">
      <c r="A1" s="45" t="s">
        <v>58</v>
      </c>
      <c r="B1" s="45"/>
      <c r="C1" s="31"/>
      <c r="D1" s="45" t="s">
        <v>59</v>
      </c>
      <c r="E1" s="45"/>
    </row>
    <row r="2" spans="1:5" x14ac:dyDescent="0.25">
      <c r="A2" s="32" t="s">
        <v>44</v>
      </c>
      <c r="D2" s="34" t="s">
        <v>8</v>
      </c>
    </row>
    <row r="3" spans="1:5" x14ac:dyDescent="0.25">
      <c r="A3" s="2" t="s">
        <v>4</v>
      </c>
      <c r="B3" s="11">
        <f>SUMIF(Data!$C$9:$C$24,A3,Data!$I$9:$I$24)</f>
        <v>804044.34000000008</v>
      </c>
      <c r="C3" s="11"/>
      <c r="D3" s="33" t="s">
        <v>10</v>
      </c>
      <c r="E3" s="23">
        <f>SUMIF(Data!$D$9:$D$24,D3,Data!$I$9:$I$24)</f>
        <v>1119184.25</v>
      </c>
    </row>
    <row r="4" spans="1:5" x14ac:dyDescent="0.25">
      <c r="A4" s="2" t="s">
        <v>6</v>
      </c>
      <c r="B4" s="11">
        <f>SUMIF(Data!$C$9:$C$24,A4,Data!$I$9:$I$24)</f>
        <v>2007140.85</v>
      </c>
      <c r="C4" s="11"/>
      <c r="D4" s="33" t="s">
        <v>9</v>
      </c>
      <c r="E4" s="23">
        <f>SUMIF(Data!$D$9:$D$24,D4,Data!$I$9:$I$24)</f>
        <v>534441.60000000009</v>
      </c>
    </row>
    <row r="5" spans="1:5" x14ac:dyDescent="0.25">
      <c r="A5" s="2" t="s">
        <v>2</v>
      </c>
      <c r="B5" s="11">
        <f>SUMIF(Data!$C$9:$C$24,A5,Data!$I$9:$I$24)</f>
        <v>639770</v>
      </c>
      <c r="C5" s="11"/>
      <c r="D5" s="33" t="s">
        <v>11</v>
      </c>
      <c r="E5" s="23">
        <f>SUMIF(Data!$D$9:$D$24,D5,Data!$I$9:$I$24)</f>
        <v>576006.37</v>
      </c>
    </row>
    <row r="6" spans="1:5" x14ac:dyDescent="0.25">
      <c r="A6" s="1"/>
      <c r="B6" s="11"/>
      <c r="C6" s="11"/>
      <c r="D6" s="33" t="s">
        <v>13</v>
      </c>
      <c r="E6" s="23">
        <f>SUMIF(Data!$D$9:$D$24,D6,Data!$I$9:$I$24)</f>
        <v>159558.85</v>
      </c>
    </row>
    <row r="10" spans="1:5" x14ac:dyDescent="0.25">
      <c r="B10" s="11"/>
    </row>
    <row r="11" spans="1:5" x14ac:dyDescent="0.25">
      <c r="B11" s="11"/>
    </row>
    <row r="12" spans="1:5" x14ac:dyDescent="0.25">
      <c r="B12" s="11"/>
    </row>
  </sheetData>
  <mergeCells count="2">
    <mergeCell ref="A1:B1"/>
    <mergeCell ref="D1:E1"/>
  </mergeCells>
  <printOptions horizontalCentered="1"/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D10" sqref="D10"/>
    </sheetView>
  </sheetViews>
  <sheetFormatPr defaultRowHeight="15" x14ac:dyDescent="0.25"/>
  <cols>
    <col min="1" max="1" width="4.85546875" bestFit="1" customWidth="1"/>
    <col min="2" max="2" width="9.28515625" bestFit="1" customWidth="1"/>
    <col min="3" max="3" width="18.140625" bestFit="1" customWidth="1"/>
    <col min="4" max="4" width="16.140625" bestFit="1" customWidth="1"/>
    <col min="5" max="5" width="14.42578125" bestFit="1" customWidth="1"/>
  </cols>
  <sheetData>
    <row r="1" spans="1:5" ht="18.75" x14ac:dyDescent="0.3">
      <c r="C1" s="46" t="s">
        <v>49</v>
      </c>
      <c r="D1" s="46"/>
      <c r="E1" s="46"/>
    </row>
    <row r="2" spans="1:5" x14ac:dyDescent="0.25">
      <c r="C2" s="2" t="s">
        <v>4</v>
      </c>
      <c r="D2" s="2" t="s">
        <v>6</v>
      </c>
      <c r="E2" s="2" t="s">
        <v>2</v>
      </c>
    </row>
    <row r="3" spans="1:5" ht="18.75" customHeight="1" x14ac:dyDescent="0.25">
      <c r="B3" s="1" t="s">
        <v>21</v>
      </c>
      <c r="C3" s="36" t="str">
        <f>IF(VLOOKUP(Data!$A9,Data!$A$9:$C$24,3,FALSE)=C$2,"Yes","No")</f>
        <v>No</v>
      </c>
      <c r="D3" s="36" t="str">
        <f>IF(VLOOKUP(Data!$A9,Data!$A$9:$C$24,3,FALSE)=D$2,"Yes","No")</f>
        <v>Yes</v>
      </c>
      <c r="E3" s="36" t="str">
        <f>IF(VLOOKUP(Data!$A9,Data!$A$9:$C$24,3,FALSE)=E$2,"Yes","No")</f>
        <v>No</v>
      </c>
    </row>
    <row r="4" spans="1:5" x14ac:dyDescent="0.25">
      <c r="A4" s="35"/>
      <c r="B4" s="1" t="s">
        <v>24</v>
      </c>
      <c r="C4" s="36" t="str">
        <f>IF(VLOOKUP(Data!$A10,Data!$A$9:$C$24,3,FALSE)=C$2,"Yes","No")</f>
        <v>No</v>
      </c>
      <c r="D4" s="36" t="str">
        <f>IF(VLOOKUP(Data!$A10,Data!$A$9:$C$24,3,FALSE)=D$2,"Yes","No")</f>
        <v>No</v>
      </c>
      <c r="E4" s="36" t="str">
        <f>IF(VLOOKUP(Data!$A10,Data!$A$9:$C$24,3,FALSE)=E$2,"Yes","No")</f>
        <v>Yes</v>
      </c>
    </row>
    <row r="5" spans="1:5" ht="20.25" x14ac:dyDescent="0.25">
      <c r="A5" s="35" t="s">
        <v>50</v>
      </c>
      <c r="B5" s="1" t="s">
        <v>25</v>
      </c>
      <c r="C5" s="36" t="str">
        <f>IF(VLOOKUP(Data!$A11,Data!$A$9:$C$24,3,FALSE)=C$2,"Yes","No")</f>
        <v>Yes</v>
      </c>
      <c r="D5" s="36" t="str">
        <f>IF(VLOOKUP(Data!$A11,Data!$A$9:$C$24,3,FALSE)=D$2,"Yes","No")</f>
        <v>No</v>
      </c>
      <c r="E5" s="36" t="str">
        <f>IF(VLOOKUP(Data!$A11,Data!$A$9:$C$24,3,FALSE)=E$2,"Yes","No")</f>
        <v>No</v>
      </c>
    </row>
    <row r="6" spans="1:5" ht="20.25" x14ac:dyDescent="0.25">
      <c r="A6" s="35" t="s">
        <v>51</v>
      </c>
      <c r="B6" s="1" t="s">
        <v>22</v>
      </c>
      <c r="C6" s="36" t="str">
        <f>IF(VLOOKUP(Data!$A12,Data!$A$9:$C$24,3,FALSE)=C$2,"Yes","No")</f>
        <v>No</v>
      </c>
      <c r="D6" s="36" t="str">
        <f>IF(VLOOKUP(Data!$A12,Data!$A$9:$C$24,3,FALSE)=D$2,"Yes","No")</f>
        <v>Yes</v>
      </c>
      <c r="E6" s="36" t="str">
        <f>IF(VLOOKUP(Data!$A12,Data!$A$9:$C$24,3,FALSE)=E$2,"Yes","No")</f>
        <v>No</v>
      </c>
    </row>
    <row r="7" spans="1:5" ht="20.25" x14ac:dyDescent="0.25">
      <c r="A7" s="35" t="s">
        <v>52</v>
      </c>
      <c r="B7" s="1" t="s">
        <v>26</v>
      </c>
      <c r="C7" s="36" t="str">
        <f>IF(VLOOKUP(Data!$A13,Data!$A$9:$C$24,3,FALSE)=C$2,"Yes","No")</f>
        <v>No</v>
      </c>
      <c r="D7" s="36" t="str">
        <f>IF(VLOOKUP(Data!$A13,Data!$A$9:$C$24,3,FALSE)=D$2,"Yes","No")</f>
        <v>No</v>
      </c>
      <c r="E7" s="36" t="str">
        <f>IF(VLOOKUP(Data!$A13,Data!$A$9:$C$24,3,FALSE)=E$2,"Yes","No")</f>
        <v>Yes</v>
      </c>
    </row>
    <row r="8" spans="1:5" ht="20.25" x14ac:dyDescent="0.25">
      <c r="A8" s="35" t="s">
        <v>53</v>
      </c>
      <c r="B8" s="1" t="s">
        <v>27</v>
      </c>
      <c r="C8" s="36" t="str">
        <f>IF(VLOOKUP(Data!$A14,Data!$A$9:$C$24,3,FALSE)=C$2,"Yes","No")</f>
        <v>Yes</v>
      </c>
      <c r="D8" s="36" t="str">
        <f>IF(VLOOKUP(Data!$A14,Data!$A$9:$C$24,3,FALSE)=D$2,"Yes","No")</f>
        <v>No</v>
      </c>
      <c r="E8" s="36" t="str">
        <f>IF(VLOOKUP(Data!$A14,Data!$A$9:$C$24,3,FALSE)=E$2,"Yes","No")</f>
        <v>No</v>
      </c>
    </row>
    <row r="9" spans="1:5" ht="20.25" x14ac:dyDescent="0.25">
      <c r="A9" s="35" t="s">
        <v>54</v>
      </c>
      <c r="B9" s="1" t="s">
        <v>7</v>
      </c>
      <c r="C9" s="36" t="str">
        <f>IF(VLOOKUP(Data!$A15,Data!$A$9:$C$24,3,FALSE)=C$2,"Yes","No")</f>
        <v>No</v>
      </c>
      <c r="D9" s="36" t="str">
        <f>IF(VLOOKUP(Data!$A15,Data!$A$9:$C$24,3,FALSE)=D$2,"Yes","No")</f>
        <v>Yes</v>
      </c>
      <c r="E9" s="36" t="str">
        <f>IF(VLOOKUP(Data!$A15,Data!$A$9:$C$24,3,FALSE)=E$2,"Yes","No")</f>
        <v>No</v>
      </c>
    </row>
    <row r="10" spans="1:5" ht="20.25" x14ac:dyDescent="0.25">
      <c r="A10" s="35" t="s">
        <v>55</v>
      </c>
      <c r="B10" s="1" t="s">
        <v>29</v>
      </c>
      <c r="C10" s="36" t="str">
        <f>IF(VLOOKUP(Data!$A16,Data!$A$9:$C$24,3,FALSE)=C$2,"Yes","No")</f>
        <v>No</v>
      </c>
      <c r="D10" s="36" t="str">
        <f>IF(VLOOKUP(Data!$A16,Data!$A$9:$C$24,3,FALSE)=D$2,"Yes","No")</f>
        <v>No</v>
      </c>
      <c r="E10" s="36" t="str">
        <f>IF(VLOOKUP(Data!$A16,Data!$A$9:$C$24,3,FALSE)=E$2,"Yes","No")</f>
        <v>Yes</v>
      </c>
    </row>
    <row r="11" spans="1:5" x14ac:dyDescent="0.25">
      <c r="A11" s="35"/>
      <c r="B11" s="1" t="s">
        <v>33</v>
      </c>
      <c r="C11" s="36" t="str">
        <f>IF(VLOOKUP(Data!$A17,Data!$A$9:$C$24,3,FALSE)=C$2,"Yes","No")</f>
        <v>Yes</v>
      </c>
      <c r="D11" s="36" t="str">
        <f>IF(VLOOKUP(Data!$A17,Data!$A$9:$C$24,3,FALSE)=D$2,"Yes","No")</f>
        <v>No</v>
      </c>
      <c r="E11" s="36" t="str">
        <f>IF(VLOOKUP(Data!$A17,Data!$A$9:$C$24,3,FALSE)=E$2,"Yes","No")</f>
        <v>No</v>
      </c>
    </row>
    <row r="12" spans="1:5" x14ac:dyDescent="0.25">
      <c r="A12" s="35"/>
      <c r="B12" s="1" t="s">
        <v>28</v>
      </c>
      <c r="C12" s="36" t="str">
        <f>IF(VLOOKUP(Data!$A18,Data!$A$9:$C$24,3,FALSE)=C$2,"Yes","No")</f>
        <v>No</v>
      </c>
      <c r="D12" s="36" t="str">
        <f>IF(VLOOKUP(Data!$A18,Data!$A$9:$C$24,3,FALSE)=D$2,"Yes","No")</f>
        <v>Yes</v>
      </c>
      <c r="E12" s="36" t="str">
        <f>IF(VLOOKUP(Data!$A18,Data!$A$9:$C$24,3,FALSE)=E$2,"Yes","No")</f>
        <v>No</v>
      </c>
    </row>
    <row r="13" spans="1:5" x14ac:dyDescent="0.25">
      <c r="A13" s="35"/>
      <c r="B13" s="1" t="s">
        <v>23</v>
      </c>
      <c r="C13" s="36" t="str">
        <f>IF(VLOOKUP(Data!$A19,Data!$A$9:$C$24,3,FALSE)=C$2,"Yes","No")</f>
        <v>No</v>
      </c>
      <c r="D13" s="36" t="str">
        <f>IF(VLOOKUP(Data!$A19,Data!$A$9:$C$24,3,FALSE)=D$2,"Yes","No")</f>
        <v>No</v>
      </c>
      <c r="E13" s="36" t="str">
        <f>IF(VLOOKUP(Data!$A19,Data!$A$9:$C$24,3,FALSE)=E$2,"Yes","No")</f>
        <v>Yes</v>
      </c>
    </row>
    <row r="14" spans="1:5" x14ac:dyDescent="0.25">
      <c r="A14" s="35"/>
      <c r="B14" s="1" t="s">
        <v>34</v>
      </c>
      <c r="C14" s="36" t="str">
        <f>IF(VLOOKUP(Data!$A20,Data!$A$9:$C$24,3,FALSE)=C$2,"Yes","No")</f>
        <v>Yes</v>
      </c>
      <c r="D14" s="36" t="str">
        <f>IF(VLOOKUP(Data!$A20,Data!$A$9:$C$24,3,FALSE)=D$2,"Yes","No")</f>
        <v>No</v>
      </c>
      <c r="E14" s="36" t="str">
        <f>IF(VLOOKUP(Data!$A20,Data!$A$9:$C$24,3,FALSE)=E$2,"Yes","No")</f>
        <v>No</v>
      </c>
    </row>
    <row r="15" spans="1:5" x14ac:dyDescent="0.25">
      <c r="A15" s="35"/>
      <c r="B15" s="1" t="s">
        <v>30</v>
      </c>
      <c r="C15" s="36" t="str">
        <f>IF(VLOOKUP(Data!$A21,Data!$A$9:$C$24,3,FALSE)=C$2,"Yes","No")</f>
        <v>No</v>
      </c>
      <c r="D15" s="36" t="str">
        <f>IF(VLOOKUP(Data!$A21,Data!$A$9:$C$24,3,FALSE)=D$2,"Yes","No")</f>
        <v>No</v>
      </c>
      <c r="E15" s="36" t="str">
        <f>IF(VLOOKUP(Data!$A21,Data!$A$9:$C$24,3,FALSE)=E$2,"Yes","No")</f>
        <v>Yes</v>
      </c>
    </row>
    <row r="16" spans="1:5" x14ac:dyDescent="0.25">
      <c r="A16" s="35"/>
      <c r="B16" s="1" t="s">
        <v>32</v>
      </c>
      <c r="C16" s="36" t="str">
        <f>IF(VLOOKUP(Data!$A22,Data!$A$9:$C$24,3,FALSE)=C$2,"Yes","No")</f>
        <v>No</v>
      </c>
      <c r="D16" s="36" t="str">
        <f>IF(VLOOKUP(Data!$A22,Data!$A$9:$C$24,3,FALSE)=D$2,"Yes","No")</f>
        <v>Yes</v>
      </c>
      <c r="E16" s="36" t="str">
        <f>IF(VLOOKUP(Data!$A22,Data!$A$9:$C$24,3,FALSE)=E$2,"Yes","No")</f>
        <v>No</v>
      </c>
    </row>
    <row r="17" spans="1:5" x14ac:dyDescent="0.25">
      <c r="A17" s="35"/>
      <c r="B17" s="1" t="s">
        <v>35</v>
      </c>
      <c r="C17" s="36" t="str">
        <f>IF(VLOOKUP(Data!$A23,Data!$A$9:$C$24,3,FALSE)=C$2,"Yes","No")</f>
        <v>No</v>
      </c>
      <c r="D17" s="36" t="str">
        <f>IF(VLOOKUP(Data!$A23,Data!$A$9:$C$24,3,FALSE)=D$2,"Yes","No")</f>
        <v>No</v>
      </c>
      <c r="E17" s="36" t="str">
        <f>IF(VLOOKUP(Data!$A23,Data!$A$9:$C$24,3,FALSE)=E$2,"Yes","No")</f>
        <v>Yes</v>
      </c>
    </row>
    <row r="18" spans="1:5" x14ac:dyDescent="0.25">
      <c r="A18" s="35"/>
      <c r="B18" s="1" t="s">
        <v>31</v>
      </c>
      <c r="C18" s="36" t="str">
        <f>IF(VLOOKUP(Data!$A24,Data!$A$9:$C$24,3,FALSE)=C$2,"Yes","No")</f>
        <v>Yes</v>
      </c>
      <c r="D18" s="36" t="str">
        <f>IF(VLOOKUP(Data!$A24,Data!$A$9:$C$24,3,FALSE)=D$2,"Yes","No")</f>
        <v>No</v>
      </c>
      <c r="E18" s="36" t="str">
        <f>IF(VLOOKUP(Data!$A24,Data!$A$9:$C$24,3,FALSE)=E$2,"Yes","No")</f>
        <v>No</v>
      </c>
    </row>
    <row r="19" spans="1:5" x14ac:dyDescent="0.25">
      <c r="B19" s="37" t="s">
        <v>56</v>
      </c>
      <c r="C19" s="36" t="e">
        <f>IF(VLOOKUP(Data!$A25,Data!$A$9:$C$24,3,FALSE)=C$2,"Yes","No")</f>
        <v>#N/A</v>
      </c>
      <c r="D19" s="36" t="e">
        <f>IF(VLOOKUP(Data!$A25,Data!$A$9:$C$24,3,FALSE)=D$2,"Yes","No")</f>
        <v>#N/A</v>
      </c>
      <c r="E19" s="36" t="e">
        <f>IF(VLOOKUP(Data!$A25,Data!$A$9:$C$24,3,FALSE)=E$2,"Yes","No")</f>
        <v>#N/A</v>
      </c>
    </row>
    <row r="20" spans="1:5" x14ac:dyDescent="0.25">
      <c r="B20" s="38" t="s">
        <v>57</v>
      </c>
      <c r="C20" s="36" t="e">
        <f>IF(VLOOKUP(Data!$A26,Data!$A$9:$C$24,3,FALSE)=C$2,"Yes","No")</f>
        <v>#N/A</v>
      </c>
      <c r="D20" s="36" t="e">
        <f>IF(VLOOKUP(Data!$A26,Data!$A$9:$C$24,3,FALSE)=D$2,"Yes","No")</f>
        <v>#N/A</v>
      </c>
      <c r="E20" s="36" t="e">
        <f>IF(VLOOKUP(Data!$A26,Data!$A$9:$C$24,3,FALSE)=E$2,"Yes","No")</f>
        <v>#N/A</v>
      </c>
    </row>
  </sheetData>
  <mergeCells count="1">
    <mergeCell ref="C1:E1"/>
  </mergeCells>
  <conditionalFormatting sqref="C3:E20">
    <cfRule type="cellIs" dxfId="0" priority="1" operator="equal">
      <formula>"Yes"</formula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roject>
  <id>EL9tTqTyIJKvbFOgniMaD1cJ78rTJHn/KblmMjYBMic=-~fDmCWvpg309bS4znI29oiA==</id>
</project>
</file>

<file path=customXml/itemProps1.xml><?xml version="1.0" encoding="utf-8"?>
<ds:datastoreItem xmlns:ds="http://schemas.openxmlformats.org/officeDocument/2006/customXml" ds:itemID="{61CD861A-88DF-46F4-BB44-0C0CD2F9CB1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Net Sales</vt:lpstr>
      <vt:lpstr>Author-Series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MWK1</cp:lastModifiedBy>
  <cp:lastPrinted>2015-07-11T01:19:16Z</cp:lastPrinted>
  <dcterms:created xsi:type="dcterms:W3CDTF">2015-07-10T16:17:30Z</dcterms:created>
  <dcterms:modified xsi:type="dcterms:W3CDTF">2018-11-01T18:08:16Z</dcterms:modified>
</cp:coreProperties>
</file>